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0" windowWidth="23040" windowHeight="10005"/>
  </bookViews>
  <sheets>
    <sheet name="Feuil1" sheetId="1" r:id="rId1"/>
    <sheet name="Feuil2" sheetId="2" r:id="rId2"/>
    <sheet name="Feuil3" sheetId="3" r:id="rId3"/>
  </sheets>
  <definedNames>
    <definedName name="OUI">Feuil1!$B$15</definedName>
    <definedName name="_xlnm.Print_Area" localSheetId="0">Feuil1!$A$1:$J$66</definedName>
  </definedNames>
  <calcPr calcId="145621"/>
  <customWorkbookViews>
    <customWorkbookView name="Demarest - Affichage personnalisé" guid="{9059F13F-5C1C-43CF-BAED-8D3C67E21CE7}" mergeInterval="0" personalView="1" maximized="1" xWindow="1" yWindow="1" windowWidth="1596" windowHeight="670" activeSheetId="1"/>
  </customWorkbookViews>
</workbook>
</file>

<file path=xl/calcChain.xml><?xml version="1.0" encoding="utf-8"?>
<calcChain xmlns="http://schemas.openxmlformats.org/spreadsheetml/2006/main">
  <c r="E61" i="1"/>
  <c r="H56" l="1"/>
  <c r="F56"/>
  <c r="F58" s="1"/>
  <c r="F60" s="1"/>
  <c r="E62"/>
  <c r="I56"/>
  <c r="J56"/>
  <c r="G56"/>
  <c r="F34"/>
  <c r="F41" s="1"/>
  <c r="F21"/>
  <c r="E21"/>
  <c r="E34" s="1"/>
  <c r="E41" s="1"/>
  <c r="F62" l="1"/>
  <c r="J60"/>
  <c r="J62" s="1"/>
  <c r="J58"/>
  <c r="H60"/>
  <c r="H62" s="1"/>
  <c r="H58"/>
  <c r="I60"/>
  <c r="I62" s="1"/>
  <c r="I58"/>
  <c r="G60"/>
  <c r="G62" s="1"/>
  <c r="G58"/>
  <c r="G35"/>
  <c r="H35" s="1"/>
  <c r="J35" s="1"/>
  <c r="G15"/>
  <c r="G34" s="1"/>
  <c r="J41" l="1"/>
  <c r="J44" s="1"/>
  <c r="I35"/>
  <c r="H15"/>
  <c r="H34" s="1"/>
  <c r="I15"/>
  <c r="I34" s="1"/>
  <c r="J15" l="1"/>
  <c r="J21" s="1"/>
  <c r="J43" l="1"/>
  <c r="J45" s="1"/>
  <c r="G63" s="1"/>
  <c r="E64" s="1"/>
  <c r="J34"/>
  <c r="J46" l="1"/>
  <c r="H64"/>
  <c r="G64"/>
  <c r="J64"/>
  <c r="F64"/>
  <c r="I64"/>
</calcChain>
</file>

<file path=xl/sharedStrings.xml><?xml version="1.0" encoding="utf-8"?>
<sst xmlns="http://schemas.openxmlformats.org/spreadsheetml/2006/main" count="121" uniqueCount="72">
  <si>
    <t>Votre terrasse est-elle:</t>
  </si>
  <si>
    <t>Chauffée</t>
  </si>
  <si>
    <t>OUI</t>
  </si>
  <si>
    <t>NON</t>
  </si>
  <si>
    <t>Nbre couvert midi</t>
  </si>
  <si>
    <t>Nbre couvert soir</t>
  </si>
  <si>
    <t>Total mois</t>
  </si>
  <si>
    <t>Total année</t>
  </si>
  <si>
    <t>EXPLOITATION EN MARGE BRUT</t>
  </si>
  <si>
    <t>Marge brut/mois</t>
  </si>
  <si>
    <t>Couverts/mois</t>
  </si>
  <si>
    <t>Couverts/an</t>
  </si>
  <si>
    <t>Esthétique et design</t>
  </si>
  <si>
    <t>Actuellement</t>
  </si>
  <si>
    <t>Total année Couverts/an</t>
  </si>
  <si>
    <t>A l'abri du soleil</t>
  </si>
  <si>
    <t>A l'abri de la pluie</t>
  </si>
  <si>
    <t>A l'abri du vent</t>
  </si>
  <si>
    <t>Eclairée</t>
  </si>
  <si>
    <t>VOTRE TERRASSE ACTUELLE</t>
  </si>
  <si>
    <t>VOTRE TERRASSE DE DEMAIN</t>
  </si>
  <si>
    <t>Couverts/jour en moyenne</t>
  </si>
  <si>
    <t>Chiffre d'affaire et marge:</t>
  </si>
  <si>
    <t>Votre terrasse actuelle:</t>
  </si>
  <si>
    <t>Progression de votre marge brut en %:</t>
  </si>
  <si>
    <t>Total couverts/jour en moyenne:</t>
  </si>
  <si>
    <t>Indiquez dans ces 2 tableaux le nombe de couverts supplémentaires que vous pourriez faire en fonction de l'état de votre terrasse de demain</t>
  </si>
  <si>
    <t>Indiquez ici le prix moyen d'un repas TTC:</t>
  </si>
  <si>
    <t>Indiquez ici la marge moyenne brut TTC:</t>
  </si>
  <si>
    <t xml:space="preserve">    Indiquez ici le nombre de jours de fermeture par mois:</t>
  </si>
  <si>
    <t xml:space="preserve">         Indiquez ici le nombre de mois de fermeture par an:</t>
  </si>
  <si>
    <t xml:space="preserve">    Fermetures:</t>
  </si>
  <si>
    <t>Indiquez dans ces 2 cellules le nombe de couverts que vous faîte aujourd'hui en fonction de l'état de votre terrasse actuelle.</t>
  </si>
  <si>
    <t>VOTRE TERRASSE SANS E-TERRASSES</t>
  </si>
  <si>
    <t>VOTRE TERRASSE AVEC E-TERRASSES</t>
  </si>
  <si>
    <t>OPTIMISEZ VOTRE TERRASSE</t>
  </si>
  <si>
    <t>Marge Brut année TTC</t>
  </si>
  <si>
    <t>Sans E-Terrasses</t>
  </si>
  <si>
    <t>Avec E-Terrasses</t>
  </si>
  <si>
    <t>Votre investissement:</t>
  </si>
  <si>
    <t>Type de produits</t>
  </si>
  <si>
    <t>Luminaires</t>
  </si>
  <si>
    <t>Divers</t>
  </si>
  <si>
    <t>A l'abri du soleil et de la pluie</t>
  </si>
  <si>
    <t>Montants des devis</t>
  </si>
  <si>
    <t>TOTAL DEVIS</t>
  </si>
  <si>
    <t>LOA 24 Mois</t>
  </si>
  <si>
    <t>LOA 36 Mois</t>
  </si>
  <si>
    <t>Mobilier, déco, etc..</t>
  </si>
  <si>
    <t>Brumi, Mosquito, etc…</t>
  </si>
  <si>
    <t>Total devis HT</t>
  </si>
  <si>
    <t>LOA 48 Mois</t>
  </si>
  <si>
    <t>LOA 60 Mois</t>
  </si>
  <si>
    <t>Loyer mensuel</t>
  </si>
  <si>
    <t>Loyer trimestriel</t>
  </si>
  <si>
    <t>Pares-vent/Pergolas</t>
  </si>
  <si>
    <t>Votre marge brut HT actuelle sans E-Terrasses:</t>
  </si>
  <si>
    <t>Votre marge brut HT de demain avec E-Terrasses:</t>
  </si>
  <si>
    <t>Investissement annuel</t>
  </si>
  <si>
    <t>Votre investissement Annuel</t>
  </si>
  <si>
    <t>Votre bénéfice en marge brut annuel</t>
  </si>
  <si>
    <t>chauffages infra/gaz</t>
  </si>
  <si>
    <t>Votre marge brut supplémentaire annuelle avec E-Terrasses</t>
  </si>
  <si>
    <t>Parasols, Pergolas Stores, etc</t>
  </si>
  <si>
    <t>VOS INVESTISSEMENTS ET RENTABILITES</t>
  </si>
  <si>
    <t>Indiquez ici le montant des devis</t>
  </si>
  <si>
    <t>Marge Brut HT supplémentaire annuelle:</t>
  </si>
  <si>
    <t>Location longue durée avec option d'achat (LOA) 2%*</t>
  </si>
  <si>
    <t>*Calcul de LOA sur barème 3 - 2016 / Moyenne des coéficients de 18 à 60 mois. Une légère variation peut être obtenue sur un calcul exact.</t>
  </si>
  <si>
    <t>TOTAL Marge brut annuelle HT (TVA 7%)</t>
  </si>
  <si>
    <t>TOTAL Marge brut annuelle HT (TVA 10%)</t>
  </si>
  <si>
    <t>LOA 12 Mois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</si>
</sst>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u/>
      <sz val="24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/>
    <xf numFmtId="164" fontId="0" fillId="0" borderId="0" xfId="1" applyNumberFormat="1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0" xfId="1" applyNumberFormat="1" applyFont="1" applyBorder="1"/>
    <xf numFmtId="0" fontId="0" fillId="0" borderId="0" xfId="0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9" fillId="0" borderId="0" xfId="0" applyFont="1" applyAlignment="1">
      <alignment wrapText="1"/>
    </xf>
    <xf numFmtId="10" fontId="12" fillId="0" borderId="0" xfId="0" applyNumberFormat="1" applyFont="1"/>
    <xf numFmtId="43" fontId="0" fillId="0" borderId="0" xfId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164" fontId="2" fillId="0" borderId="13" xfId="1" applyNumberFormat="1" applyFont="1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0" fillId="2" borderId="11" xfId="1" applyFont="1" applyFill="1" applyBorder="1" applyAlignment="1" applyProtection="1">
      <alignment horizontal="center"/>
      <protection locked="0"/>
    </xf>
    <xf numFmtId="43" fontId="0" fillId="2" borderId="12" xfId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3" fillId="0" borderId="0" xfId="0" applyFont="1"/>
    <xf numFmtId="0" fontId="2" fillId="0" borderId="11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 indent="4"/>
    </xf>
    <xf numFmtId="0" fontId="1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16" fillId="0" borderId="1" xfId="0" applyFont="1" applyBorder="1"/>
    <xf numFmtId="164" fontId="15" fillId="0" borderId="28" xfId="0" applyNumberFormat="1" applyFont="1" applyBorder="1" applyAlignment="1"/>
    <xf numFmtId="164" fontId="15" fillId="0" borderId="29" xfId="0" applyNumberFormat="1" applyFont="1" applyBorder="1" applyAlignment="1"/>
    <xf numFmtId="164" fontId="15" fillId="0" borderId="30" xfId="0" applyNumberFormat="1" applyFont="1" applyBorder="1" applyAlignment="1"/>
    <xf numFmtId="164" fontId="19" fillId="0" borderId="0" xfId="0" applyNumberFormat="1" applyFont="1" applyAlignment="1">
      <alignment horizontal="center"/>
    </xf>
    <xf numFmtId="0" fontId="20" fillId="3" borderId="18" xfId="0" applyFont="1" applyFill="1" applyBorder="1" applyAlignment="1" applyProtection="1">
      <alignment horizontal="center"/>
    </xf>
    <xf numFmtId="0" fontId="20" fillId="3" borderId="1" xfId="0" applyFont="1" applyFill="1" applyBorder="1" applyAlignment="1" applyProtection="1">
      <alignment horizontal="center"/>
    </xf>
    <xf numFmtId="1" fontId="20" fillId="3" borderId="1" xfId="0" applyNumberFormat="1" applyFont="1" applyFill="1" applyBorder="1" applyAlignment="1" applyProtection="1">
      <alignment horizontal="center"/>
    </xf>
    <xf numFmtId="164" fontId="20" fillId="3" borderId="1" xfId="0" applyNumberFormat="1" applyFont="1" applyFill="1" applyBorder="1" applyAlignment="1" applyProtection="1">
      <alignment horizontal="center" wrapText="1"/>
    </xf>
    <xf numFmtId="0" fontId="20" fillId="3" borderId="20" xfId="0" applyFont="1" applyFill="1" applyBorder="1" applyAlignment="1" applyProtection="1">
      <alignment horizontal="center"/>
    </xf>
    <xf numFmtId="0" fontId="0" fillId="0" borderId="0" xfId="0" applyFont="1" applyAlignment="1"/>
    <xf numFmtId="43" fontId="0" fillId="0" borderId="1" xfId="1" applyFont="1" applyBorder="1" applyAlignment="1" applyProtection="1">
      <alignment horizontal="center"/>
      <protection locked="0"/>
    </xf>
    <xf numFmtId="43" fontId="2" fillId="0" borderId="1" xfId="1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43" fontId="16" fillId="0" borderId="1" xfId="1" applyFont="1" applyBorder="1"/>
    <xf numFmtId="0" fontId="6" fillId="0" borderId="0" xfId="0" applyFont="1" applyAlignment="1">
      <alignment horizontal="center"/>
    </xf>
    <xf numFmtId="164" fontId="15" fillId="0" borderId="29" xfId="0" applyNumberFormat="1" applyFont="1" applyBorder="1" applyAlignment="1"/>
    <xf numFmtId="0" fontId="1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8" xfId="0" applyBorder="1" applyAlignment="1">
      <alignment horizontal="right"/>
    </xf>
    <xf numFmtId="0" fontId="8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64" fontId="10" fillId="0" borderId="21" xfId="1" applyNumberFormat="1" applyFont="1" applyBorder="1" applyAlignment="1">
      <alignment horizontal="center" vertical="center"/>
    </xf>
    <xf numFmtId="164" fontId="10" fillId="0" borderId="22" xfId="1" applyNumberFormat="1" applyFont="1" applyBorder="1" applyAlignment="1">
      <alignment horizontal="center" vertical="center"/>
    </xf>
    <xf numFmtId="164" fontId="10" fillId="0" borderId="23" xfId="1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164" fontId="10" fillId="0" borderId="3" xfId="1" applyNumberFormat="1" applyFont="1" applyBorder="1" applyAlignment="1">
      <alignment horizontal="center" vertical="center"/>
    </xf>
    <xf numFmtId="164" fontId="10" fillId="0" borderId="4" xfId="1" applyNumberFormat="1" applyFont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21" xfId="1" applyNumberFormat="1" applyFon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 vertical="center"/>
    </xf>
    <xf numFmtId="164" fontId="0" fillId="0" borderId="23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43" fontId="0" fillId="0" borderId="1" xfId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39</xdr:row>
      <xdr:rowOff>152400</xdr:rowOff>
    </xdr:from>
    <xdr:to>
      <xdr:col>4</xdr:col>
      <xdr:colOff>485775</xdr:colOff>
      <xdr:row>42</xdr:row>
      <xdr:rowOff>19050</xdr:rowOff>
    </xdr:to>
    <xdr:pic>
      <xdr:nvPicPr>
        <xdr:cNvPr id="2" name="Image 1" descr="blue_up_arrow_10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71850" y="6743700"/>
          <a:ext cx="400050" cy="4572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39</xdr:row>
      <xdr:rowOff>142875</xdr:rowOff>
    </xdr:from>
    <xdr:to>
      <xdr:col>5</xdr:col>
      <xdr:colOff>438150</xdr:colOff>
      <xdr:row>42</xdr:row>
      <xdr:rowOff>19050</xdr:rowOff>
    </xdr:to>
    <xdr:pic>
      <xdr:nvPicPr>
        <xdr:cNvPr id="3" name="Image 2" descr="blue_up_arrow_10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7225" y="6734175"/>
          <a:ext cx="400050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5</xdr:row>
      <xdr:rowOff>5</xdr:rowOff>
    </xdr:from>
    <xdr:to>
      <xdr:col>1</xdr:col>
      <xdr:colOff>1160145</xdr:colOff>
      <xdr:row>6</xdr:row>
      <xdr:rowOff>28578</xdr:rowOff>
    </xdr:to>
    <xdr:pic>
      <xdr:nvPicPr>
        <xdr:cNvPr id="4" name="Image 3" descr="blue_up_arrow_10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2747963" y="538167"/>
          <a:ext cx="219073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5</xdr:row>
      <xdr:rowOff>180976</xdr:rowOff>
    </xdr:from>
    <xdr:to>
      <xdr:col>1</xdr:col>
      <xdr:colOff>1160145</xdr:colOff>
      <xdr:row>7</xdr:row>
      <xdr:rowOff>9524</xdr:rowOff>
    </xdr:to>
    <xdr:pic>
      <xdr:nvPicPr>
        <xdr:cNvPr id="5" name="Image 4" descr="blue_up_arrow_10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2747963" y="719138"/>
          <a:ext cx="219073" cy="666750"/>
        </a:xfrm>
        <a:prstGeom prst="rect">
          <a:avLst/>
        </a:prstGeom>
      </xdr:spPr>
    </xdr:pic>
    <xdr:clientData/>
  </xdr:twoCellAnchor>
  <xdr:twoCellAnchor editAs="oneCell">
    <xdr:from>
      <xdr:col>8</xdr:col>
      <xdr:colOff>438148</xdr:colOff>
      <xdr:row>5</xdr:row>
      <xdr:rowOff>1</xdr:rowOff>
    </xdr:from>
    <xdr:to>
      <xdr:col>8</xdr:col>
      <xdr:colOff>1000123</xdr:colOff>
      <xdr:row>6</xdr:row>
      <xdr:rowOff>28577</xdr:rowOff>
    </xdr:to>
    <xdr:pic>
      <xdr:nvPicPr>
        <xdr:cNvPr id="6" name="Image 5" descr="blue_up_arrow_10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7953373" y="600076"/>
          <a:ext cx="219076" cy="56197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476249</xdr:colOff>
      <xdr:row>6</xdr:row>
      <xdr:rowOff>4</xdr:rowOff>
    </xdr:from>
    <xdr:to>
      <xdr:col>8</xdr:col>
      <xdr:colOff>1019172</xdr:colOff>
      <xdr:row>7</xdr:row>
      <xdr:rowOff>38100</xdr:rowOff>
    </xdr:to>
    <xdr:pic>
      <xdr:nvPicPr>
        <xdr:cNvPr id="7" name="Image 6" descr="blue_up_arrow_10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7972425" y="800103"/>
          <a:ext cx="238121" cy="542923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19</xdr:row>
      <xdr:rowOff>66675</xdr:rowOff>
    </xdr:from>
    <xdr:to>
      <xdr:col>4</xdr:col>
      <xdr:colOff>466725</xdr:colOff>
      <xdr:row>22</xdr:row>
      <xdr:rowOff>38100</xdr:rowOff>
    </xdr:to>
    <xdr:pic>
      <xdr:nvPicPr>
        <xdr:cNvPr id="8" name="Image 7" descr="blue_up_arrow_10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52800" y="3162300"/>
          <a:ext cx="40005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19</xdr:row>
      <xdr:rowOff>66675</xdr:rowOff>
    </xdr:from>
    <xdr:to>
      <xdr:col>5</xdr:col>
      <xdr:colOff>457200</xdr:colOff>
      <xdr:row>22</xdr:row>
      <xdr:rowOff>28575</xdr:rowOff>
    </xdr:to>
    <xdr:pic>
      <xdr:nvPicPr>
        <xdr:cNvPr id="9" name="Image 8" descr="blue_up_arrow_10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6275" y="3162300"/>
          <a:ext cx="400050" cy="552450"/>
        </a:xfrm>
        <a:prstGeom prst="rect">
          <a:avLst/>
        </a:prstGeom>
      </xdr:spPr>
    </xdr:pic>
    <xdr:clientData/>
  </xdr:twoCellAnchor>
  <xdr:twoCellAnchor editAs="oneCell">
    <xdr:from>
      <xdr:col>4</xdr:col>
      <xdr:colOff>34018</xdr:colOff>
      <xdr:row>49</xdr:row>
      <xdr:rowOff>121104</xdr:rowOff>
    </xdr:from>
    <xdr:to>
      <xdr:col>4</xdr:col>
      <xdr:colOff>434068</xdr:colOff>
      <xdr:row>52</xdr:row>
      <xdr:rowOff>1361</xdr:rowOff>
    </xdr:to>
    <xdr:pic>
      <xdr:nvPicPr>
        <xdr:cNvPr id="10" name="Image 9" descr="blue_up_arrow_10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8244909">
          <a:off x="3918857" y="9557658"/>
          <a:ext cx="400050" cy="431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112" zoomScaleNormal="112" workbookViewId="0">
      <selection activeCell="E60" sqref="E60"/>
    </sheetView>
  </sheetViews>
  <sheetFormatPr baseColWidth="10" defaultRowHeight="15"/>
  <cols>
    <col min="1" max="1" width="34.5703125" customWidth="1"/>
    <col min="2" max="2" width="19.28515625" bestFit="1" customWidth="1"/>
    <col min="3" max="3" width="1.28515625" customWidth="1"/>
    <col min="4" max="4" width="1.5703125" customWidth="1"/>
    <col min="5" max="5" width="19.28515625" bestFit="1" customWidth="1"/>
    <col min="6" max="6" width="20.28515625" customWidth="1"/>
    <col min="7" max="8" width="19.7109375" bestFit="1" customWidth="1"/>
    <col min="9" max="9" width="20.28515625" customWidth="1"/>
    <col min="10" max="10" width="20.140625" bestFit="1" customWidth="1"/>
    <col min="12" max="12" width="13.5703125" customWidth="1"/>
  </cols>
  <sheetData>
    <row r="1" spans="1:12">
      <c r="A1" s="108" t="s">
        <v>35</v>
      </c>
      <c r="B1" s="108"/>
      <c r="C1" s="108"/>
      <c r="D1" s="108"/>
      <c r="E1" s="108"/>
      <c r="F1" s="108"/>
      <c r="G1" s="108"/>
      <c r="H1" s="108"/>
      <c r="I1" s="108"/>
      <c r="J1" s="108"/>
      <c r="L1" s="38" t="s">
        <v>2</v>
      </c>
    </row>
    <row r="2" spans="1:12">
      <c r="A2" s="108"/>
      <c r="B2" s="108"/>
      <c r="C2" s="108"/>
      <c r="D2" s="108"/>
      <c r="E2" s="108"/>
      <c r="F2" s="108"/>
      <c r="G2" s="108"/>
      <c r="H2" s="108"/>
      <c r="I2" s="108"/>
      <c r="J2" s="108"/>
      <c r="L2" s="38" t="s">
        <v>3</v>
      </c>
    </row>
    <row r="3" spans="1:12" ht="31.5">
      <c r="A3" s="15"/>
      <c r="B3" s="15"/>
      <c r="C3" s="15"/>
      <c r="D3" s="15"/>
      <c r="E3" s="15"/>
      <c r="F3" s="15"/>
      <c r="G3" s="15"/>
      <c r="H3" s="15"/>
      <c r="I3" s="15"/>
      <c r="J3" s="15"/>
    </row>
    <row r="5" spans="1:12" ht="15.75" thickBot="1">
      <c r="A5" s="3" t="s">
        <v>22</v>
      </c>
      <c r="B5" s="1"/>
      <c r="F5" s="3" t="s">
        <v>31</v>
      </c>
      <c r="I5" s="3"/>
    </row>
    <row r="6" spans="1:12">
      <c r="A6" t="s">
        <v>27</v>
      </c>
      <c r="E6" s="34">
        <v>0</v>
      </c>
      <c r="F6" t="s">
        <v>29</v>
      </c>
      <c r="H6" s="14"/>
      <c r="I6" s="27"/>
      <c r="J6" s="36">
        <v>0</v>
      </c>
    </row>
    <row r="7" spans="1:12" ht="15.75" thickBot="1">
      <c r="A7" t="s">
        <v>28</v>
      </c>
      <c r="E7" s="35">
        <v>0</v>
      </c>
      <c r="F7" t="s">
        <v>30</v>
      </c>
      <c r="J7" s="37">
        <v>0</v>
      </c>
    </row>
    <row r="8" spans="1:12">
      <c r="E8" s="25"/>
      <c r="J8" s="6"/>
    </row>
    <row r="9" spans="1:12">
      <c r="A9" s="115"/>
      <c r="B9" s="115"/>
      <c r="C9" s="115"/>
      <c r="D9" s="115"/>
      <c r="E9" s="115"/>
      <c r="F9" s="115"/>
      <c r="G9" s="115"/>
      <c r="H9" s="115"/>
      <c r="I9" s="115"/>
      <c r="J9" s="115"/>
    </row>
    <row r="10" spans="1:12">
      <c r="A10" s="67" t="s">
        <v>33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2">
      <c r="A11" s="67"/>
      <c r="B11" s="67"/>
      <c r="C11" s="67"/>
      <c r="D11" s="67"/>
      <c r="E11" s="67"/>
      <c r="F11" s="67"/>
      <c r="G11" s="67"/>
      <c r="H11" s="67"/>
      <c r="I11" s="67"/>
      <c r="J11" s="67"/>
    </row>
    <row r="12" spans="1:12" ht="19.5" thickBot="1">
      <c r="A12" s="107" t="s">
        <v>19</v>
      </c>
      <c r="B12" s="107"/>
      <c r="C12" s="107"/>
      <c r="D12" s="9"/>
      <c r="E12" s="70" t="s">
        <v>8</v>
      </c>
      <c r="F12" s="70"/>
      <c r="G12" s="70"/>
      <c r="H12" s="70"/>
      <c r="I12" s="70"/>
    </row>
    <row r="13" spans="1:12">
      <c r="A13" s="2"/>
      <c r="B13" s="2" t="s">
        <v>37</v>
      </c>
      <c r="C13" s="2"/>
      <c r="D13" s="5"/>
      <c r="E13" s="83" t="s">
        <v>21</v>
      </c>
      <c r="F13" s="84"/>
      <c r="G13" s="29" t="s">
        <v>6</v>
      </c>
      <c r="H13" s="100" t="s">
        <v>9</v>
      </c>
      <c r="I13" s="100" t="s">
        <v>14</v>
      </c>
      <c r="J13" s="75" t="s">
        <v>36</v>
      </c>
    </row>
    <row r="14" spans="1:12" ht="15.75" thickBot="1">
      <c r="A14" s="3" t="s">
        <v>0</v>
      </c>
      <c r="B14" s="2" t="s">
        <v>13</v>
      </c>
      <c r="C14" s="2"/>
      <c r="D14" s="2"/>
      <c r="E14" s="30" t="s">
        <v>4</v>
      </c>
      <c r="F14" s="20" t="s">
        <v>5</v>
      </c>
      <c r="G14" s="19" t="s">
        <v>10</v>
      </c>
      <c r="H14" s="101"/>
      <c r="I14" s="101"/>
      <c r="J14" s="76"/>
    </row>
    <row r="15" spans="1:12">
      <c r="A15" t="s">
        <v>15</v>
      </c>
      <c r="B15" s="39" t="s">
        <v>3</v>
      </c>
      <c r="C15" s="6"/>
      <c r="D15" s="4"/>
      <c r="E15" s="94">
        <v>0</v>
      </c>
      <c r="F15" s="97">
        <v>0</v>
      </c>
      <c r="G15" s="116">
        <f>(E21+F21)*30-J6*(E21+F21)</f>
        <v>0</v>
      </c>
      <c r="H15" s="109">
        <f>G15*E7</f>
        <v>0</v>
      </c>
      <c r="I15" s="119">
        <f>G15*12-J7</f>
        <v>0</v>
      </c>
      <c r="J15" s="112">
        <f>H15*12-(H15*J7)</f>
        <v>0</v>
      </c>
    </row>
    <row r="16" spans="1:12">
      <c r="A16" t="s">
        <v>16</v>
      </c>
      <c r="B16" s="40" t="s">
        <v>3</v>
      </c>
      <c r="C16" s="6"/>
      <c r="D16" s="4"/>
      <c r="E16" s="95"/>
      <c r="F16" s="98"/>
      <c r="G16" s="117"/>
      <c r="H16" s="110"/>
      <c r="I16" s="120"/>
      <c r="J16" s="113"/>
    </row>
    <row r="17" spans="1:10">
      <c r="A17" t="s">
        <v>17</v>
      </c>
      <c r="B17" s="40" t="s">
        <v>3</v>
      </c>
      <c r="C17" s="6"/>
      <c r="D17" s="4"/>
      <c r="E17" s="95"/>
      <c r="F17" s="98"/>
      <c r="G17" s="117"/>
      <c r="H17" s="110"/>
      <c r="I17" s="120"/>
      <c r="J17" s="113"/>
    </row>
    <row r="18" spans="1:10">
      <c r="A18" t="s">
        <v>18</v>
      </c>
      <c r="B18" s="40" t="s">
        <v>3</v>
      </c>
      <c r="C18" s="6"/>
      <c r="D18" s="4"/>
      <c r="E18" s="95"/>
      <c r="F18" s="98"/>
      <c r="G18" s="117"/>
      <c r="H18" s="110"/>
      <c r="I18" s="120"/>
      <c r="J18" s="113"/>
    </row>
    <row r="19" spans="1:10">
      <c r="A19" t="s">
        <v>1</v>
      </c>
      <c r="B19" s="40" t="s">
        <v>3</v>
      </c>
      <c r="C19" s="6"/>
      <c r="D19" s="4"/>
      <c r="E19" s="95"/>
      <c r="F19" s="98"/>
      <c r="G19" s="117"/>
      <c r="H19" s="110"/>
      <c r="I19" s="120"/>
      <c r="J19" s="113"/>
    </row>
    <row r="20" spans="1:10" ht="15.75" thickBot="1">
      <c r="A20" t="s">
        <v>12</v>
      </c>
      <c r="B20" s="41" t="s">
        <v>3</v>
      </c>
      <c r="C20" s="6"/>
      <c r="D20" s="4"/>
      <c r="E20" s="96"/>
      <c r="F20" s="99"/>
      <c r="G20" s="118"/>
      <c r="H20" s="111"/>
      <c r="I20" s="121"/>
      <c r="J20" s="114"/>
    </row>
    <row r="21" spans="1:10" ht="15.75" thickBot="1">
      <c r="A21" s="71" t="s">
        <v>25</v>
      </c>
      <c r="B21" s="71"/>
      <c r="C21" s="71"/>
      <c r="D21" s="73"/>
      <c r="E21" s="31">
        <f>SUM(E15:E20)</f>
        <v>0</v>
      </c>
      <c r="F21" s="32">
        <f>SUM(F15:F20)</f>
        <v>0</v>
      </c>
      <c r="G21" s="102" t="s">
        <v>69</v>
      </c>
      <c r="H21" s="102"/>
      <c r="I21" s="102"/>
      <c r="J21" s="28">
        <f>J15/1.1</f>
        <v>0</v>
      </c>
    </row>
    <row r="22" spans="1:10">
      <c r="A22" s="21"/>
      <c r="B22" s="21"/>
      <c r="C22" s="21"/>
      <c r="D22" s="26"/>
      <c r="E22" s="6"/>
      <c r="F22" s="6"/>
      <c r="G22" s="12"/>
      <c r="H22" s="12"/>
      <c r="I22" s="12"/>
      <c r="J22" s="13"/>
    </row>
    <row r="23" spans="1:10">
      <c r="A23" s="21"/>
      <c r="B23" s="21"/>
      <c r="C23" s="72" t="s">
        <v>32</v>
      </c>
      <c r="D23" s="72"/>
      <c r="E23" s="72"/>
      <c r="F23" s="72"/>
      <c r="G23" s="12"/>
      <c r="H23" s="12"/>
      <c r="I23" s="12"/>
      <c r="J23" s="13"/>
    </row>
    <row r="24" spans="1:10">
      <c r="A24" s="21"/>
      <c r="B24" s="21"/>
      <c r="C24" s="72"/>
      <c r="D24" s="72"/>
      <c r="E24" s="72"/>
      <c r="F24" s="72"/>
      <c r="G24" s="12"/>
      <c r="H24" s="12"/>
      <c r="I24" s="12"/>
      <c r="J24" s="13"/>
    </row>
    <row r="25" spans="1:10">
      <c r="A25" s="21"/>
      <c r="B25" s="21"/>
      <c r="C25" s="72"/>
      <c r="D25" s="72"/>
      <c r="E25" s="72"/>
      <c r="F25" s="72"/>
      <c r="G25" s="12"/>
      <c r="H25" s="12"/>
      <c r="I25" s="12"/>
      <c r="J25" s="13"/>
    </row>
    <row r="26" spans="1:10">
      <c r="A26" s="21"/>
      <c r="B26" s="21"/>
      <c r="C26" s="72"/>
      <c r="D26" s="72"/>
      <c r="E26" s="72"/>
      <c r="F26" s="72"/>
      <c r="G26" s="12"/>
      <c r="H26" s="12"/>
      <c r="I26" s="12"/>
      <c r="J26" s="13"/>
    </row>
    <row r="27" spans="1:10">
      <c r="A27" s="74"/>
      <c r="B27" s="74"/>
      <c r="C27" s="74"/>
      <c r="D27" s="74"/>
      <c r="E27" s="74"/>
      <c r="F27" s="74"/>
      <c r="G27" s="74"/>
      <c r="H27" s="74"/>
      <c r="I27" s="74"/>
      <c r="J27" s="74"/>
    </row>
    <row r="28" spans="1:10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>
      <c r="A29" s="67" t="s">
        <v>34</v>
      </c>
      <c r="B29" s="67"/>
      <c r="C29" s="67"/>
      <c r="D29" s="67"/>
      <c r="E29" s="67"/>
      <c r="F29" s="67"/>
      <c r="G29" s="67"/>
      <c r="H29" s="67"/>
      <c r="I29" s="67"/>
      <c r="J29" s="67"/>
    </row>
    <row r="30" spans="1:10">
      <c r="A30" s="67"/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19.5" thickBot="1">
      <c r="A31" s="107" t="s">
        <v>20</v>
      </c>
      <c r="B31" s="107"/>
      <c r="C31" s="10"/>
      <c r="D31" s="11"/>
      <c r="E31" s="70" t="s">
        <v>8</v>
      </c>
      <c r="F31" s="70"/>
      <c r="G31" s="70"/>
      <c r="H31" s="70"/>
      <c r="I31" s="70"/>
    </row>
    <row r="32" spans="1:10">
      <c r="C32" s="6"/>
      <c r="D32" s="4"/>
      <c r="E32" s="83" t="s">
        <v>21</v>
      </c>
      <c r="F32" s="84"/>
      <c r="G32" s="29" t="s">
        <v>6</v>
      </c>
      <c r="H32" s="100" t="s">
        <v>9</v>
      </c>
      <c r="I32" s="29" t="s">
        <v>7</v>
      </c>
      <c r="J32" s="75" t="s">
        <v>36</v>
      </c>
    </row>
    <row r="33" spans="1:10">
      <c r="A33" s="3" t="s">
        <v>0</v>
      </c>
      <c r="B33" s="5" t="s">
        <v>38</v>
      </c>
      <c r="C33" s="6"/>
      <c r="D33" s="4"/>
      <c r="E33" s="30" t="s">
        <v>4</v>
      </c>
      <c r="F33" s="20" t="s">
        <v>5</v>
      </c>
      <c r="G33" s="19" t="s">
        <v>10</v>
      </c>
      <c r="H33" s="101"/>
      <c r="I33" s="19" t="s">
        <v>11</v>
      </c>
      <c r="J33" s="76"/>
    </row>
    <row r="34" spans="1:10" ht="15.75" thickBot="1">
      <c r="A34" s="77" t="s">
        <v>23</v>
      </c>
      <c r="B34" s="77"/>
      <c r="C34" s="77"/>
      <c r="D34" s="78"/>
      <c r="E34" s="57">
        <f>E21</f>
        <v>0</v>
      </c>
      <c r="F34" s="58">
        <f>F15</f>
        <v>0</v>
      </c>
      <c r="G34" s="59">
        <f>G15</f>
        <v>0</v>
      </c>
      <c r="H34" s="60">
        <f>H15</f>
        <v>0</v>
      </c>
      <c r="I34" s="58">
        <f>I15</f>
        <v>0</v>
      </c>
      <c r="J34" s="61">
        <f>J15</f>
        <v>0</v>
      </c>
    </row>
    <row r="35" spans="1:10">
      <c r="A35" t="s">
        <v>15</v>
      </c>
      <c r="B35" s="39" t="s">
        <v>2</v>
      </c>
      <c r="C35" s="6"/>
      <c r="D35" s="4"/>
      <c r="E35" s="94">
        <v>0</v>
      </c>
      <c r="F35" s="97">
        <v>0</v>
      </c>
      <c r="G35" s="85">
        <f>(E41+F41)*30-J6*(E41+F41)</f>
        <v>0</v>
      </c>
      <c r="H35" s="103">
        <f>G35*E7</f>
        <v>0</v>
      </c>
      <c r="I35" s="91">
        <f>G35*12-J7</f>
        <v>0</v>
      </c>
      <c r="J35" s="88">
        <f>H35*12-(H35*J7)</f>
        <v>0</v>
      </c>
    </row>
    <row r="36" spans="1:10">
      <c r="A36" t="s">
        <v>16</v>
      </c>
      <c r="B36" s="40" t="s">
        <v>2</v>
      </c>
      <c r="C36" s="6"/>
      <c r="D36" s="4"/>
      <c r="E36" s="95"/>
      <c r="F36" s="98"/>
      <c r="G36" s="86"/>
      <c r="H36" s="104"/>
      <c r="I36" s="92"/>
      <c r="J36" s="89"/>
    </row>
    <row r="37" spans="1:10">
      <c r="A37" t="s">
        <v>17</v>
      </c>
      <c r="B37" s="40" t="s">
        <v>2</v>
      </c>
      <c r="C37" s="6"/>
      <c r="D37" s="4"/>
      <c r="E37" s="95"/>
      <c r="F37" s="98"/>
      <c r="G37" s="86"/>
      <c r="H37" s="104"/>
      <c r="I37" s="92"/>
      <c r="J37" s="89"/>
    </row>
    <row r="38" spans="1:10">
      <c r="A38" t="s">
        <v>18</v>
      </c>
      <c r="B38" s="40" t="s">
        <v>2</v>
      </c>
      <c r="C38" s="6"/>
      <c r="D38" s="4"/>
      <c r="E38" s="95"/>
      <c r="F38" s="98"/>
      <c r="G38" s="86"/>
      <c r="H38" s="104"/>
      <c r="I38" s="92"/>
      <c r="J38" s="89"/>
    </row>
    <row r="39" spans="1:10">
      <c r="A39" t="s">
        <v>1</v>
      </c>
      <c r="B39" s="40" t="s">
        <v>2</v>
      </c>
      <c r="C39" s="6"/>
      <c r="D39" s="4"/>
      <c r="E39" s="95"/>
      <c r="F39" s="98"/>
      <c r="G39" s="86"/>
      <c r="H39" s="104"/>
      <c r="I39" s="92"/>
      <c r="J39" s="89"/>
    </row>
    <row r="40" spans="1:10" ht="15.75" thickBot="1">
      <c r="A40" t="s">
        <v>12</v>
      </c>
      <c r="B40" s="41" t="s">
        <v>2</v>
      </c>
      <c r="C40" s="6"/>
      <c r="D40" s="4"/>
      <c r="E40" s="96"/>
      <c r="F40" s="99"/>
      <c r="G40" s="87"/>
      <c r="H40" s="105"/>
      <c r="I40" s="93"/>
      <c r="J40" s="90"/>
    </row>
    <row r="41" spans="1:10" ht="15.75" thickBot="1">
      <c r="A41" s="71" t="s">
        <v>25</v>
      </c>
      <c r="B41" s="71"/>
      <c r="C41" s="71"/>
      <c r="D41" s="73"/>
      <c r="E41" s="17">
        <f>SUM(E34:E40)</f>
        <v>0</v>
      </c>
      <c r="F41" s="18">
        <f>SUM(F34:F40)</f>
        <v>0</v>
      </c>
      <c r="G41" s="102" t="s">
        <v>70</v>
      </c>
      <c r="H41" s="102"/>
      <c r="I41" s="102"/>
      <c r="J41" s="28">
        <f>J35/1.1</f>
        <v>0</v>
      </c>
    </row>
    <row r="42" spans="1:10">
      <c r="C42" s="1"/>
      <c r="E42" s="7"/>
      <c r="F42" s="7"/>
      <c r="G42" s="81"/>
      <c r="H42" s="81"/>
      <c r="I42" s="82"/>
      <c r="J42" s="8"/>
    </row>
    <row r="43" spans="1:10" ht="15" customHeight="1">
      <c r="B43" s="23"/>
      <c r="C43" s="72" t="s">
        <v>26</v>
      </c>
      <c r="D43" s="72"/>
      <c r="E43" s="72"/>
      <c r="F43" s="72"/>
      <c r="G43" s="71" t="s">
        <v>56</v>
      </c>
      <c r="H43" s="71"/>
      <c r="I43" s="71"/>
      <c r="J43" s="22">
        <f>J21</f>
        <v>0</v>
      </c>
    </row>
    <row r="44" spans="1:10">
      <c r="A44" s="16"/>
      <c r="B44" s="23"/>
      <c r="C44" s="72"/>
      <c r="D44" s="72"/>
      <c r="E44" s="72"/>
      <c r="F44" s="72"/>
      <c r="G44" s="79" t="s">
        <v>57</v>
      </c>
      <c r="H44" s="79"/>
      <c r="I44" s="79"/>
      <c r="J44" s="22">
        <f>J41</f>
        <v>0</v>
      </c>
    </row>
    <row r="45" spans="1:10" ht="15.75">
      <c r="B45" s="23"/>
      <c r="C45" s="72"/>
      <c r="D45" s="72"/>
      <c r="E45" s="72"/>
      <c r="F45" s="72"/>
      <c r="G45" s="80" t="s">
        <v>66</v>
      </c>
      <c r="H45" s="80"/>
      <c r="I45" s="80"/>
      <c r="J45" s="56">
        <f>J44-J43</f>
        <v>0</v>
      </c>
    </row>
    <row r="46" spans="1:10" ht="15.75">
      <c r="A46" s="3"/>
      <c r="B46" s="1"/>
      <c r="C46" s="72"/>
      <c r="D46" s="72"/>
      <c r="E46" s="72"/>
      <c r="F46" s="72"/>
      <c r="G46" s="71" t="s">
        <v>24</v>
      </c>
      <c r="H46" s="71"/>
      <c r="I46" s="71"/>
      <c r="J46" s="24" t="e">
        <f>J45/J43</f>
        <v>#DIV/0!</v>
      </c>
    </row>
    <row r="47" spans="1:10" ht="15.75">
      <c r="A47" s="3"/>
      <c r="B47" s="45"/>
      <c r="C47" s="43"/>
      <c r="D47" s="43"/>
      <c r="E47" s="43"/>
      <c r="F47" s="43"/>
      <c r="G47" s="42"/>
      <c r="H47" s="42"/>
      <c r="I47" s="42"/>
      <c r="J47" s="24"/>
    </row>
    <row r="48" spans="1:10" ht="15.6" customHeight="1">
      <c r="A48" s="67" t="s">
        <v>64</v>
      </c>
      <c r="B48" s="67"/>
      <c r="C48" s="67"/>
      <c r="D48" s="67"/>
      <c r="E48" s="67"/>
      <c r="F48" s="67"/>
      <c r="G48" s="67"/>
      <c r="H48" s="67"/>
      <c r="I48" s="67"/>
      <c r="J48" s="67"/>
    </row>
    <row r="49" spans="1:10" ht="14.4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</row>
    <row r="50" spans="1:10" ht="14.45" customHeight="1">
      <c r="A50" s="69" t="s">
        <v>65</v>
      </c>
      <c r="B50" s="69"/>
      <c r="C50" s="69"/>
      <c r="D50" s="44"/>
      <c r="E50" s="44"/>
      <c r="F50" s="44"/>
      <c r="G50" s="44"/>
      <c r="H50" s="44"/>
      <c r="I50" s="44"/>
      <c r="J50" s="44"/>
    </row>
    <row r="51" spans="1:10" ht="14.45" customHeight="1">
      <c r="A51" s="69"/>
      <c r="B51" s="69"/>
      <c r="C51" s="69"/>
      <c r="D51" s="44"/>
      <c r="E51" s="44"/>
      <c r="F51" s="44"/>
      <c r="G51" s="44"/>
      <c r="H51" s="44"/>
      <c r="I51" s="44"/>
      <c r="J51" s="44"/>
    </row>
    <row r="52" spans="1:10" ht="14.4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18.75">
      <c r="A53" s="47" t="s">
        <v>39</v>
      </c>
      <c r="B53" s="47" t="s">
        <v>40</v>
      </c>
      <c r="C53" s="47"/>
      <c r="D53" s="47"/>
      <c r="E53" s="47" t="s">
        <v>44</v>
      </c>
      <c r="F53" s="122" t="s">
        <v>67</v>
      </c>
      <c r="G53" s="122"/>
      <c r="H53" s="122"/>
      <c r="I53" s="122"/>
      <c r="J53" s="122"/>
    </row>
    <row r="54" spans="1:10">
      <c r="A54" s="48" t="s">
        <v>43</v>
      </c>
      <c r="B54" s="123" t="s">
        <v>63</v>
      </c>
      <c r="C54" s="48"/>
      <c r="D54" s="48"/>
      <c r="E54" s="124">
        <v>0</v>
      </c>
      <c r="F54" s="20" t="s">
        <v>71</v>
      </c>
      <c r="G54" s="20" t="s">
        <v>46</v>
      </c>
      <c r="H54" s="20" t="s">
        <v>47</v>
      </c>
      <c r="I54" s="20" t="s">
        <v>51</v>
      </c>
      <c r="J54" s="20" t="s">
        <v>52</v>
      </c>
    </row>
    <row r="55" spans="1:10">
      <c r="A55" s="48" t="s">
        <v>16</v>
      </c>
      <c r="B55" s="123"/>
      <c r="C55" s="48"/>
      <c r="D55" s="48"/>
      <c r="E55" s="124"/>
      <c r="F55" s="49" t="s">
        <v>50</v>
      </c>
      <c r="G55" s="49" t="s">
        <v>50</v>
      </c>
      <c r="H55" s="49" t="s">
        <v>50</v>
      </c>
      <c r="I55" s="49" t="s">
        <v>50</v>
      </c>
      <c r="J55" s="49" t="s">
        <v>50</v>
      </c>
    </row>
    <row r="56" spans="1:10">
      <c r="A56" s="48" t="s">
        <v>17</v>
      </c>
      <c r="B56" s="48" t="s">
        <v>55</v>
      </c>
      <c r="C56" s="48"/>
      <c r="D56" s="48"/>
      <c r="E56" s="63">
        <v>0</v>
      </c>
      <c r="F56" s="49">
        <f>E61</f>
        <v>0</v>
      </c>
      <c r="G56" s="49">
        <f>E61</f>
        <v>0</v>
      </c>
      <c r="H56" s="49">
        <f>E61</f>
        <v>0</v>
      </c>
      <c r="I56" s="49">
        <f>E61</f>
        <v>0</v>
      </c>
      <c r="J56" s="49">
        <f>E61</f>
        <v>0</v>
      </c>
    </row>
    <row r="57" spans="1:10">
      <c r="A57" s="48" t="s">
        <v>18</v>
      </c>
      <c r="B57" s="48" t="s">
        <v>41</v>
      </c>
      <c r="C57" s="48"/>
      <c r="D57" s="48"/>
      <c r="E57" s="63">
        <v>0</v>
      </c>
      <c r="F57" s="49" t="s">
        <v>53</v>
      </c>
      <c r="G57" s="49" t="s">
        <v>53</v>
      </c>
      <c r="H57" s="49" t="s">
        <v>53</v>
      </c>
      <c r="I57" s="49" t="s">
        <v>53</v>
      </c>
      <c r="J57" s="49" t="s">
        <v>53</v>
      </c>
    </row>
    <row r="58" spans="1:10">
      <c r="A58" s="48" t="s">
        <v>1</v>
      </c>
      <c r="B58" s="48" t="s">
        <v>61</v>
      </c>
      <c r="C58" s="48"/>
      <c r="D58" s="48"/>
      <c r="E58" s="63">
        <v>0</v>
      </c>
      <c r="F58" s="64">
        <f>F56*9.2/100</f>
        <v>0</v>
      </c>
      <c r="G58" s="64">
        <f>G56*4.9/100</f>
        <v>0</v>
      </c>
      <c r="H58" s="64">
        <f>H56*3.5/100</f>
        <v>0</v>
      </c>
      <c r="I58" s="64">
        <f>I56*2.8/100</f>
        <v>0</v>
      </c>
      <c r="J58" s="64">
        <f>J56*2.4/100</f>
        <v>0</v>
      </c>
    </row>
    <row r="59" spans="1:10">
      <c r="A59" s="48" t="s">
        <v>12</v>
      </c>
      <c r="B59" s="48" t="s">
        <v>48</v>
      </c>
      <c r="C59" s="48"/>
      <c r="D59" s="48"/>
      <c r="E59" s="63">
        <v>0</v>
      </c>
      <c r="F59" s="49" t="s">
        <v>54</v>
      </c>
      <c r="G59" s="49" t="s">
        <v>54</v>
      </c>
      <c r="H59" s="49" t="s">
        <v>54</v>
      </c>
      <c r="I59" s="49" t="s">
        <v>54</v>
      </c>
      <c r="J59" s="49" t="s">
        <v>54</v>
      </c>
    </row>
    <row r="60" spans="1:10">
      <c r="A60" s="48" t="s">
        <v>42</v>
      </c>
      <c r="B60" s="48" t="s">
        <v>49</v>
      </c>
      <c r="C60" s="48"/>
      <c r="D60" s="48"/>
      <c r="E60" s="63">
        <v>0</v>
      </c>
      <c r="F60" s="64">
        <f>F58*3</f>
        <v>0</v>
      </c>
      <c r="G60" s="64">
        <f>G56*14.75/100</f>
        <v>0</v>
      </c>
      <c r="H60" s="64">
        <f>H56*10.28/100</f>
        <v>0</v>
      </c>
      <c r="I60" s="64">
        <f>I56*8/100</f>
        <v>0</v>
      </c>
      <c r="J60" s="64">
        <f>J56*7/100</f>
        <v>0</v>
      </c>
    </row>
    <row r="61" spans="1:10">
      <c r="A61" s="48"/>
      <c r="B61" s="50" t="s">
        <v>45</v>
      </c>
      <c r="C61" s="48"/>
      <c r="D61" s="48"/>
      <c r="E61" s="64">
        <f>SUM(E54:E60)</f>
        <v>0</v>
      </c>
      <c r="F61" s="49" t="s">
        <v>58</v>
      </c>
      <c r="G61" s="49" t="s">
        <v>58</v>
      </c>
      <c r="H61" s="49" t="s">
        <v>58</v>
      </c>
      <c r="I61" s="49" t="s">
        <v>58</v>
      </c>
      <c r="J61" s="49" t="s">
        <v>58</v>
      </c>
    </row>
    <row r="62" spans="1:10" ht="15.75">
      <c r="A62" s="126" t="s">
        <v>59</v>
      </c>
      <c r="B62" s="126"/>
      <c r="C62" s="48"/>
      <c r="D62" s="48"/>
      <c r="E62" s="65">
        <f>E61</f>
        <v>0</v>
      </c>
      <c r="F62" s="65">
        <f>F60*4</f>
        <v>0</v>
      </c>
      <c r="G62" s="65">
        <f t="shared" ref="G62:J62" si="0">G60*4</f>
        <v>0</v>
      </c>
      <c r="H62" s="65">
        <f t="shared" si="0"/>
        <v>0</v>
      </c>
      <c r="I62" s="65">
        <f t="shared" si="0"/>
        <v>0</v>
      </c>
      <c r="J62" s="65">
        <f t="shared" si="0"/>
        <v>0</v>
      </c>
    </row>
    <row r="63" spans="1:10" ht="21">
      <c r="A63" s="125" t="s">
        <v>62</v>
      </c>
      <c r="B63" s="125"/>
      <c r="C63" s="48"/>
      <c r="D63" s="51"/>
      <c r="E63" s="53"/>
      <c r="F63" s="54"/>
      <c r="G63" s="68">
        <f>J45</f>
        <v>0</v>
      </c>
      <c r="H63" s="68"/>
      <c r="I63" s="54"/>
      <c r="J63" s="55"/>
    </row>
    <row r="64" spans="1:10" ht="18.75">
      <c r="A64" s="106" t="s">
        <v>60</v>
      </c>
      <c r="B64" s="106"/>
      <c r="C64" s="52"/>
      <c r="D64" s="52"/>
      <c r="E64" s="66">
        <f>G63-E62</f>
        <v>0</v>
      </c>
      <c r="F64" s="66">
        <f>J45-F62</f>
        <v>0</v>
      </c>
      <c r="G64" s="66">
        <f>J45-G62</f>
        <v>0</v>
      </c>
      <c r="H64" s="66">
        <f>J45-H62</f>
        <v>0</v>
      </c>
      <c r="I64" s="66">
        <f>J45-I62</f>
        <v>0</v>
      </c>
      <c r="J64" s="66">
        <f>J45-J62</f>
        <v>0</v>
      </c>
    </row>
    <row r="65" spans="1:10">
      <c r="A65" s="62" t="s">
        <v>68</v>
      </c>
      <c r="B65" s="7"/>
      <c r="E65" s="46"/>
      <c r="F65" s="46"/>
      <c r="G65" s="46"/>
      <c r="H65" s="46"/>
      <c r="I65" s="46"/>
      <c r="J65" s="46"/>
    </row>
  </sheetData>
  <sheetProtection password="EB1E" sheet="1" objects="1" scenarios="1" formatCells="0" selectLockedCells="1"/>
  <protectedRanges>
    <protectedRange sqref="E54:E55 E56 E57 E58 E59 E60" name="Plage5"/>
    <protectedRange sqref="E54 E56 E57 E58 E59 E60" name="Plage4"/>
    <protectedRange sqref="E56" name="Plage2"/>
    <protectedRange sqref="E54:E55" name="Plage1"/>
    <protectedRange sqref="E57:E60" name="Plage3"/>
  </protectedRanges>
  <dataConsolidate/>
  <customSheetViews>
    <customSheetView guid="{9059F13F-5C1C-43CF-BAED-8D3C67E21CE7}" fitToPage="1" topLeftCell="A5">
      <selection activeCell="E25" sqref="E25"/>
      <pageMargins left="0.70866141732283472" right="0.70866141732283472" top="0.74803149606299213" bottom="0.74803149606299213" header="0.31496062992125984" footer="0.31496062992125984"/>
      <pageSetup paperSize="9" scale="89" orientation="landscape" r:id="rId1"/>
    </customSheetView>
  </customSheetViews>
  <mergeCells count="49">
    <mergeCell ref="F53:J53"/>
    <mergeCell ref="B54:B55"/>
    <mergeCell ref="E54:E55"/>
    <mergeCell ref="A63:B63"/>
    <mergeCell ref="A62:B62"/>
    <mergeCell ref="G41:I41"/>
    <mergeCell ref="H35:H40"/>
    <mergeCell ref="A64:B64"/>
    <mergeCell ref="A31:B31"/>
    <mergeCell ref="A1:J2"/>
    <mergeCell ref="J13:J14"/>
    <mergeCell ref="H32:H33"/>
    <mergeCell ref="A10:J11"/>
    <mergeCell ref="A29:J30"/>
    <mergeCell ref="G21:I21"/>
    <mergeCell ref="H15:H20"/>
    <mergeCell ref="J15:J20"/>
    <mergeCell ref="A9:J9"/>
    <mergeCell ref="A12:C12"/>
    <mergeCell ref="G15:G20"/>
    <mergeCell ref="I15:I20"/>
    <mergeCell ref="E31:I31"/>
    <mergeCell ref="E32:F32"/>
    <mergeCell ref="G35:G40"/>
    <mergeCell ref="J35:J40"/>
    <mergeCell ref="E13:F13"/>
    <mergeCell ref="I35:I40"/>
    <mergeCell ref="E35:E40"/>
    <mergeCell ref="F35:F40"/>
    <mergeCell ref="I13:I14"/>
    <mergeCell ref="E15:E20"/>
    <mergeCell ref="F15:F20"/>
    <mergeCell ref="H13:H14"/>
    <mergeCell ref="A48:J49"/>
    <mergeCell ref="G63:H63"/>
    <mergeCell ref="A50:C51"/>
    <mergeCell ref="E12:I12"/>
    <mergeCell ref="G46:I46"/>
    <mergeCell ref="C43:F46"/>
    <mergeCell ref="A41:D41"/>
    <mergeCell ref="A21:D21"/>
    <mergeCell ref="C23:F26"/>
    <mergeCell ref="A27:J27"/>
    <mergeCell ref="J32:J33"/>
    <mergeCell ref="A34:D34"/>
    <mergeCell ref="G43:I43"/>
    <mergeCell ref="G44:I44"/>
    <mergeCell ref="G45:I45"/>
    <mergeCell ref="G42:I42"/>
  </mergeCells>
  <dataValidations count="1">
    <dataValidation type="list" allowBlank="1" showInputMessage="1" showErrorMessage="1" sqref="B15:B20 B35:B40">
      <formula1>$L$1:$L$2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4" sqref="C14"/>
    </sheetView>
  </sheetViews>
  <sheetFormatPr baseColWidth="10" defaultRowHeight="15"/>
  <sheetData/>
  <customSheetViews>
    <customSheetView guid="{9059F13F-5C1C-43CF-BAED-8D3C67E21CE7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customSheetViews>
    <customSheetView guid="{9059F13F-5C1C-43CF-BAED-8D3C67E21CE7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OUI</vt:lpstr>
      <vt:lpstr>Feuil1!Zone_d_impression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Demarest</dc:creator>
  <cp:lastModifiedBy>Anabelle</cp:lastModifiedBy>
  <cp:lastPrinted>2016-10-30T10:21:44Z</cp:lastPrinted>
  <dcterms:created xsi:type="dcterms:W3CDTF">2013-11-02T17:51:09Z</dcterms:created>
  <dcterms:modified xsi:type="dcterms:W3CDTF">2016-12-05T13:52:59Z</dcterms:modified>
</cp:coreProperties>
</file>